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75" windowWidth="942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2" i="1"/>
  <c r="C16" i="1"/>
  <c r="I3" i="1" s="1"/>
  <c r="B16" i="1"/>
  <c r="D16" i="1" l="1"/>
  <c r="B19" i="1" s="1"/>
  <c r="E16" i="1"/>
  <c r="B20" i="1" s="1"/>
  <c r="F16" i="1"/>
  <c r="I2" i="1"/>
  <c r="I14" i="1"/>
  <c r="I12" i="1"/>
  <c r="I10" i="1"/>
  <c r="I8" i="1"/>
  <c r="I6" i="1"/>
  <c r="I4" i="1"/>
  <c r="I15" i="1"/>
  <c r="I13" i="1"/>
  <c r="I11" i="1"/>
  <c r="I9" i="1"/>
  <c r="I7" i="1"/>
  <c r="I5" i="1"/>
  <c r="D18" i="1" l="1"/>
  <c r="D19" i="1"/>
  <c r="D20" i="1" s="1"/>
  <c r="G9" i="1"/>
  <c r="H9" i="1" s="1"/>
  <c r="G4" i="1"/>
  <c r="H4" i="1" s="1"/>
  <c r="G15" i="1"/>
  <c r="H15" i="1" s="1"/>
  <c r="G7" i="1"/>
  <c r="H7" i="1" s="1"/>
  <c r="G10" i="1"/>
  <c r="H10" i="1" s="1"/>
  <c r="G6" i="1" l="1"/>
  <c r="H6" i="1" s="1"/>
  <c r="G8" i="1"/>
  <c r="H8" i="1" s="1"/>
  <c r="G13" i="1"/>
  <c r="H13" i="1" s="1"/>
  <c r="G5" i="1"/>
  <c r="H5" i="1" s="1"/>
  <c r="G3" i="1"/>
  <c r="H3" i="1" s="1"/>
  <c r="G11" i="1"/>
  <c r="H11" i="1" s="1"/>
  <c r="G2" i="1"/>
  <c r="H2" i="1" s="1"/>
  <c r="G12" i="1"/>
  <c r="H12" i="1" s="1"/>
  <c r="G14" i="1"/>
  <c r="H14" i="1" s="1"/>
  <c r="G16" i="1" l="1"/>
</calcChain>
</file>

<file path=xl/sharedStrings.xml><?xml version="1.0" encoding="utf-8"?>
<sst xmlns="http://schemas.openxmlformats.org/spreadsheetml/2006/main" count="23" uniqueCount="23">
  <si>
    <t>х</t>
  </si>
  <si>
    <t>у</t>
  </si>
  <si>
    <t>№ наблюдения</t>
  </si>
  <si>
    <t>X^2</t>
  </si>
  <si>
    <t>Среднее</t>
  </si>
  <si>
    <t>Y^2</t>
  </si>
  <si>
    <t>XY</t>
  </si>
  <si>
    <t>Yт</t>
  </si>
  <si>
    <t>n=</t>
  </si>
  <si>
    <t>сигма Х=</t>
  </si>
  <si>
    <t>сигмаY=</t>
  </si>
  <si>
    <t>r=</t>
  </si>
  <si>
    <t>b=</t>
  </si>
  <si>
    <t>a=</t>
  </si>
  <si>
    <t>(Yт-Yср.)^2</t>
  </si>
  <si>
    <t>(Y-Yср.)^2</t>
  </si>
  <si>
    <t>e</t>
  </si>
  <si>
    <t>A</t>
  </si>
  <si>
    <t>F=</t>
  </si>
  <si>
    <t>r2=</t>
  </si>
  <si>
    <t>R2=</t>
  </si>
  <si>
    <t>Aср.=</t>
  </si>
  <si>
    <t>Эср.=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</si>
</sst>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4" fontId="0" fillId="0" borderId="0" xfId="0" applyNumberFormat="1"/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Лист1!$B$2:$B$15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20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</c:numCache>
            </c:numRef>
          </c:xVal>
          <c:yVal>
            <c:numRef>
              <c:f>Лист1!$C$2:$C$15</c:f>
              <c:numCache>
                <c:formatCode>General</c:formatCode>
                <c:ptCount val="14"/>
                <c:pt idx="0">
                  <c:v>3</c:v>
                </c:pt>
                <c:pt idx="1">
                  <c:v>20</c:v>
                </c:pt>
                <c:pt idx="2">
                  <c:v>35</c:v>
                </c:pt>
                <c:pt idx="3">
                  <c:v>52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100</c:v>
                </c:pt>
                <c:pt idx="8">
                  <c:v>123</c:v>
                </c:pt>
                <c:pt idx="9">
                  <c:v>130</c:v>
                </c:pt>
                <c:pt idx="10">
                  <c:v>141</c:v>
                </c:pt>
                <c:pt idx="11">
                  <c:v>175</c:v>
                </c:pt>
                <c:pt idx="12">
                  <c:v>197</c:v>
                </c:pt>
                <c:pt idx="13">
                  <c:v>220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Лист1!$B$2:$B$15</c:f>
              <c:numCache>
                <c:formatCode>General</c:formatCode>
                <c:ptCount val="1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18</c:v>
                </c:pt>
                <c:pt idx="10">
                  <c:v>20</c:v>
                </c:pt>
                <c:pt idx="11">
                  <c:v>24</c:v>
                </c:pt>
                <c:pt idx="12">
                  <c:v>27</c:v>
                </c:pt>
                <c:pt idx="13">
                  <c:v>31</c:v>
                </c:pt>
              </c:numCache>
            </c:numRef>
          </c:xVal>
          <c:yVal>
            <c:numRef>
              <c:f>Лист1!$G$2:$G$15</c:f>
              <c:numCache>
                <c:formatCode>0.000</c:formatCode>
                <c:ptCount val="14"/>
                <c:pt idx="0">
                  <c:v>1.7278174037089578</c:v>
                </c:pt>
                <c:pt idx="1">
                  <c:v>17.089300998573442</c:v>
                </c:pt>
                <c:pt idx="2">
                  <c:v>32.45078459343793</c:v>
                </c:pt>
                <c:pt idx="3">
                  <c:v>47.812268188302411</c:v>
                </c:pt>
                <c:pt idx="4">
                  <c:v>55.493009985734659</c:v>
                </c:pt>
                <c:pt idx="5">
                  <c:v>63.173751783166892</c:v>
                </c:pt>
                <c:pt idx="6">
                  <c:v>86.215977175463621</c:v>
                </c:pt>
                <c:pt idx="7">
                  <c:v>101.5774607703281</c:v>
                </c:pt>
                <c:pt idx="8">
                  <c:v>116.93894436519258</c:v>
                </c:pt>
                <c:pt idx="9">
                  <c:v>124.61968616262484</c:v>
                </c:pt>
                <c:pt idx="10">
                  <c:v>139.98116975748931</c:v>
                </c:pt>
                <c:pt idx="11">
                  <c:v>170.7041369472183</c:v>
                </c:pt>
                <c:pt idx="12">
                  <c:v>193.746362339515</c:v>
                </c:pt>
                <c:pt idx="13">
                  <c:v>224.46932952924399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19200"/>
        <c:axId val="153069824"/>
      </c:scatterChart>
      <c:valAx>
        <c:axId val="15441920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53069824"/>
        <c:crosses val="autoZero"/>
        <c:crossBetween val="midCat"/>
      </c:valAx>
      <c:valAx>
        <c:axId val="153069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5441920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76201</xdr:colOff>
      <xdr:row>17</xdr:row>
      <xdr:rowOff>47624</xdr:rowOff>
    </xdr:from>
    <xdr:to>
      <xdr:col>21</xdr:col>
      <xdr:colOff>428625</xdr:colOff>
      <xdr:row>34</xdr:row>
      <xdr:rowOff>152399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20"/>
  <sheetViews>
    <sheetView tabSelected="1" topLeftCell="D1" workbookViewId="0">
      <selection activeCell="J28" sqref="J28"/>
    </sheetView>
  </sheetViews>
  <sheetFormatPr defaultRowHeight="15" x14ac:dyDescent="0.25"/>
  <cols>
    <col min="8" max="8" width="13" customWidth="1"/>
    <col min="9" max="9" width="13.140625" customWidth="1"/>
  </cols>
  <sheetData>
    <row r="1" spans="1:11" ht="45" x14ac:dyDescent="0.25">
      <c r="A1" s="1" t="s">
        <v>2</v>
      </c>
      <c r="B1" s="1" t="s">
        <v>0</v>
      </c>
      <c r="C1" s="1" t="s">
        <v>1</v>
      </c>
      <c r="D1" s="1" t="s">
        <v>3</v>
      </c>
      <c r="E1" s="1" t="s">
        <v>5</v>
      </c>
      <c r="F1" s="1" t="s">
        <v>6</v>
      </c>
      <c r="G1" s="1" t="s">
        <v>7</v>
      </c>
      <c r="H1" s="1" t="s">
        <v>14</v>
      </c>
      <c r="I1" s="1" t="s">
        <v>15</v>
      </c>
      <c r="J1" s="1" t="s">
        <v>16</v>
      </c>
      <c r="K1" s="1" t="s">
        <v>17</v>
      </c>
    </row>
    <row r="2" spans="1:11" x14ac:dyDescent="0.25">
      <c r="A2">
        <v>1</v>
      </c>
      <c r="B2">
        <v>2</v>
      </c>
      <c r="C2">
        <v>3</v>
      </c>
      <c r="D2">
        <f>B2*B2</f>
        <v>4</v>
      </c>
      <c r="E2">
        <f>C2*C2</f>
        <v>9</v>
      </c>
      <c r="F2">
        <f>B2*C2</f>
        <v>6</v>
      </c>
      <c r="G2" s="4">
        <f>$D$20+$D$19*B2</f>
        <v>1.7278174037089578</v>
      </c>
      <c r="H2" s="5">
        <f>(G2-$C$16)^2</f>
        <v>9323.4274502759763</v>
      </c>
      <c r="I2" s="2">
        <f>(C2-$C$16)^2</f>
        <v>9079.3673469387759</v>
      </c>
      <c r="J2" s="4">
        <f>C2-G2</f>
        <v>1.2721825962910422</v>
      </c>
      <c r="K2" s="6">
        <f>ABS(J2/C2)</f>
        <v>0.42406086543034743</v>
      </c>
    </row>
    <row r="3" spans="1:11" x14ac:dyDescent="0.25">
      <c r="A3">
        <v>2</v>
      </c>
      <c r="B3">
        <v>4</v>
      </c>
      <c r="C3">
        <v>20</v>
      </c>
      <c r="D3">
        <f>B3*B3</f>
        <v>16</v>
      </c>
      <c r="E3">
        <f>C3*C3</f>
        <v>400</v>
      </c>
      <c r="F3">
        <f>B3*C3</f>
        <v>80</v>
      </c>
      <c r="G3" s="4">
        <f>$D$20+$D$19*B3</f>
        <v>17.089300998573442</v>
      </c>
      <c r="H3" s="5">
        <f>(G3-$C$16)^2</f>
        <v>6592.857530696182</v>
      </c>
      <c r="I3" s="2">
        <f>(C3-$C$16)^2</f>
        <v>6128.6530612244906</v>
      </c>
      <c r="J3" s="4">
        <f t="shared" ref="J3:J15" si="0">C3-G3</f>
        <v>2.9106990014265577</v>
      </c>
      <c r="K3" s="6">
        <f t="shared" ref="K3:K15" si="1">ABS(J3/C3)</f>
        <v>0.14553495007132788</v>
      </c>
    </row>
    <row r="4" spans="1:11" x14ac:dyDescent="0.25">
      <c r="A4">
        <v>3</v>
      </c>
      <c r="B4">
        <v>6</v>
      </c>
      <c r="C4">
        <v>35</v>
      </c>
      <c r="D4">
        <f>B4*B4</f>
        <v>36</v>
      </c>
      <c r="E4">
        <f>C4*C4</f>
        <v>1225</v>
      </c>
      <c r="F4">
        <f>B4*C4</f>
        <v>210</v>
      </c>
      <c r="G4" s="4">
        <f>$D$20+$D$19*B4</f>
        <v>32.45078459343793</v>
      </c>
      <c r="H4" s="5">
        <f>(G4-$C$16)^2</f>
        <v>4334.2379675869715</v>
      </c>
      <c r="I4" s="2">
        <f>(C4-$C$16)^2</f>
        <v>4005.0816326530621</v>
      </c>
      <c r="J4" s="4">
        <f t="shared" si="0"/>
        <v>2.5492154065620696</v>
      </c>
      <c r="K4" s="6">
        <f t="shared" si="1"/>
        <v>7.2834725901773423E-2</v>
      </c>
    </row>
    <row r="5" spans="1:11" x14ac:dyDescent="0.25">
      <c r="A5">
        <v>4</v>
      </c>
      <c r="B5">
        <v>8</v>
      </c>
      <c r="C5">
        <v>52</v>
      </c>
      <c r="D5">
        <f>B5*B5</f>
        <v>64</v>
      </c>
      <c r="E5">
        <f>C5*C5</f>
        <v>2704</v>
      </c>
      <c r="F5">
        <f>B5*C5</f>
        <v>416</v>
      </c>
      <c r="G5" s="4">
        <f>$D$20+$D$19*B5</f>
        <v>47.812268188302411</v>
      </c>
      <c r="H5" s="5">
        <f>(G5-$C$16)^2</f>
        <v>2547.5687609483425</v>
      </c>
      <c r="I5" s="2">
        <f>(C5-$C$16)^2</f>
        <v>2142.3673469387759</v>
      </c>
      <c r="J5" s="4">
        <f t="shared" si="0"/>
        <v>4.1877318116975886</v>
      </c>
      <c r="K5" s="6">
        <f t="shared" si="1"/>
        <v>8.0533304071107467E-2</v>
      </c>
    </row>
    <row r="6" spans="1:11" x14ac:dyDescent="0.25">
      <c r="A6">
        <v>5</v>
      </c>
      <c r="B6">
        <v>9</v>
      </c>
      <c r="C6">
        <v>55</v>
      </c>
      <c r="D6">
        <f>B6*B6</f>
        <v>81</v>
      </c>
      <c r="E6">
        <f>C6*C6</f>
        <v>3025</v>
      </c>
      <c r="F6">
        <f>B6*C6</f>
        <v>495</v>
      </c>
      <c r="G6" s="4">
        <f>$D$20+$D$19*B6</f>
        <v>55.493009985734659</v>
      </c>
      <c r="H6" s="5">
        <f>(G6-$C$16)^2</f>
        <v>1831.2155413054954</v>
      </c>
      <c r="I6" s="2">
        <f>(C6-$C$16)^2</f>
        <v>1873.6530612244903</v>
      </c>
      <c r="J6" s="4">
        <f t="shared" si="0"/>
        <v>-0.49300998573465904</v>
      </c>
      <c r="K6" s="6">
        <f t="shared" si="1"/>
        <v>8.9638179224483458E-3</v>
      </c>
    </row>
    <row r="7" spans="1:11" x14ac:dyDescent="0.25">
      <c r="A7">
        <v>6</v>
      </c>
      <c r="B7">
        <v>10</v>
      </c>
      <c r="C7">
        <v>60</v>
      </c>
      <c r="D7">
        <f>B7*B7</f>
        <v>100</v>
      </c>
      <c r="E7">
        <f>C7*C7</f>
        <v>3600</v>
      </c>
      <c r="F7">
        <f>B7*C7</f>
        <v>600</v>
      </c>
      <c r="G7" s="4">
        <f>$D$20+$D$19*B7</f>
        <v>63.173751783166892</v>
      </c>
      <c r="H7" s="5">
        <f>(G7-$C$16)^2</f>
        <v>1232.8499107802945</v>
      </c>
      <c r="I7" s="2">
        <f>(C7-$C$16)^2</f>
        <v>1465.7959183673474</v>
      </c>
      <c r="J7" s="4">
        <f t="shared" si="0"/>
        <v>-3.1737517831668924</v>
      </c>
      <c r="K7" s="6">
        <f t="shared" si="1"/>
        <v>5.2895863052781537E-2</v>
      </c>
    </row>
    <row r="8" spans="1:11" x14ac:dyDescent="0.25">
      <c r="A8">
        <v>7</v>
      </c>
      <c r="B8">
        <v>13</v>
      </c>
      <c r="C8">
        <v>65</v>
      </c>
      <c r="D8">
        <f>B8*B8</f>
        <v>169</v>
      </c>
      <c r="E8">
        <f>C8*C8</f>
        <v>4225</v>
      </c>
      <c r="F8">
        <f>B8*C8</f>
        <v>845</v>
      </c>
      <c r="G8" s="4">
        <f>$D$20+$D$19*B8</f>
        <v>86.215977175463621</v>
      </c>
      <c r="H8" s="5">
        <f>(G8-$C$16)^2</f>
        <v>145.67855391056221</v>
      </c>
      <c r="I8" s="2">
        <f>(C8-$C$16)^2</f>
        <v>1107.9387755102046</v>
      </c>
      <c r="J8" s="4">
        <f t="shared" si="0"/>
        <v>-21.215977175463621</v>
      </c>
      <c r="K8" s="6">
        <f t="shared" si="1"/>
        <v>0.32639964885328648</v>
      </c>
    </row>
    <row r="9" spans="1:11" x14ac:dyDescent="0.25">
      <c r="A9">
        <v>8</v>
      </c>
      <c r="B9">
        <v>15</v>
      </c>
      <c r="C9">
        <v>100</v>
      </c>
      <c r="D9">
        <f>B9*B9</f>
        <v>225</v>
      </c>
      <c r="E9">
        <f>C9*C9</f>
        <v>10000</v>
      </c>
      <c r="F9">
        <f>B9*C9</f>
        <v>1500</v>
      </c>
      <c r="G9" s="4">
        <f>$D$20+$D$19*B9</f>
        <v>101.5774607703281</v>
      </c>
      <c r="H9" s="5">
        <f>(G9-$C$16)^2</f>
        <v>10.835594918967377</v>
      </c>
      <c r="I9" s="2">
        <f>(C9-$C$16)^2</f>
        <v>2.9387755102040609</v>
      </c>
      <c r="J9" s="4">
        <f t="shared" si="0"/>
        <v>-1.5774607703281021</v>
      </c>
      <c r="K9" s="6">
        <f t="shared" si="1"/>
        <v>1.577460770328102E-2</v>
      </c>
    </row>
    <row r="10" spans="1:11" x14ac:dyDescent="0.25">
      <c r="A10">
        <v>9</v>
      </c>
      <c r="B10">
        <v>17</v>
      </c>
      <c r="C10">
        <v>123</v>
      </c>
      <c r="D10">
        <f>B10*B10</f>
        <v>289</v>
      </c>
      <c r="E10">
        <f>C10*C10</f>
        <v>15129</v>
      </c>
      <c r="F10">
        <f>B10*C10</f>
        <v>2091</v>
      </c>
      <c r="G10" s="4">
        <f>$D$20+$D$19*B10</f>
        <v>116.93894436519258</v>
      </c>
      <c r="H10" s="5">
        <f>(G10-$C$16)^2</f>
        <v>347.94299239795367</v>
      </c>
      <c r="I10" s="2">
        <f>(C10-$C$16)^2</f>
        <v>610.79591836734664</v>
      </c>
      <c r="J10" s="4">
        <f t="shared" si="0"/>
        <v>6.0610556348074169</v>
      </c>
      <c r="K10" s="6">
        <f t="shared" si="1"/>
        <v>4.9276875079735098E-2</v>
      </c>
    </row>
    <row r="11" spans="1:11" x14ac:dyDescent="0.25">
      <c r="A11">
        <v>10</v>
      </c>
      <c r="B11">
        <v>18</v>
      </c>
      <c r="C11">
        <v>130</v>
      </c>
      <c r="D11">
        <f>B11*B11</f>
        <v>324</v>
      </c>
      <c r="E11">
        <f>C11*C11</f>
        <v>16900</v>
      </c>
      <c r="F11">
        <f>B11*C11</f>
        <v>2340</v>
      </c>
      <c r="G11" s="4">
        <f>$D$20+$D$19*B11</f>
        <v>124.61968616262484</v>
      </c>
      <c r="H11" s="5">
        <f>(G11-$C$16)^2</f>
        <v>693.4780748139159</v>
      </c>
      <c r="I11" s="2">
        <f>(C11-$C$16)^2</f>
        <v>1005.7959183673465</v>
      </c>
      <c r="J11" s="4">
        <f t="shared" si="0"/>
        <v>5.3803138373751551</v>
      </c>
      <c r="K11" s="6">
        <f t="shared" si="1"/>
        <v>4.1387029518270425E-2</v>
      </c>
    </row>
    <row r="12" spans="1:11" x14ac:dyDescent="0.25">
      <c r="A12">
        <v>11</v>
      </c>
      <c r="B12">
        <v>20</v>
      </c>
      <c r="C12">
        <v>141</v>
      </c>
      <c r="D12">
        <f>B12*B12</f>
        <v>400</v>
      </c>
      <c r="E12">
        <f>C12*C12</f>
        <v>19881</v>
      </c>
      <c r="F12">
        <f>B12*C12</f>
        <v>2820</v>
      </c>
      <c r="G12" s="4">
        <f>$D$20+$D$19*B12</f>
        <v>139.98116975748931</v>
      </c>
      <c r="H12" s="5">
        <f>(G12-$C$16)^2</f>
        <v>1738.5110069987734</v>
      </c>
      <c r="I12" s="2">
        <f>(C12-$C$16)^2</f>
        <v>1824.5102040816321</v>
      </c>
      <c r="J12" s="4">
        <f t="shared" si="0"/>
        <v>1.0188302425106883</v>
      </c>
      <c r="K12" s="6">
        <f t="shared" si="1"/>
        <v>7.2257464007850231E-3</v>
      </c>
    </row>
    <row r="13" spans="1:11" x14ac:dyDescent="0.25">
      <c r="A13">
        <v>12</v>
      </c>
      <c r="B13">
        <v>24</v>
      </c>
      <c r="C13">
        <v>175</v>
      </c>
      <c r="D13">
        <f>B13*B13</f>
        <v>576</v>
      </c>
      <c r="E13">
        <f>C13*C13</f>
        <v>30625</v>
      </c>
      <c r="F13">
        <f>B13*C13</f>
        <v>4200</v>
      </c>
      <c r="G13" s="4">
        <f>$D$20+$D$19*B13</f>
        <v>170.7041369472183</v>
      </c>
      <c r="H13" s="5">
        <f>(G13-$C$16)^2</f>
        <v>5244.4279407802378</v>
      </c>
      <c r="I13" s="2">
        <f>(C13-$C$16)^2</f>
        <v>5885.0816326530603</v>
      </c>
      <c r="J13" s="4">
        <f t="shared" si="0"/>
        <v>4.2958630527816979</v>
      </c>
      <c r="K13" s="6">
        <f t="shared" si="1"/>
        <v>2.4547788873038275E-2</v>
      </c>
    </row>
    <row r="14" spans="1:11" x14ac:dyDescent="0.25">
      <c r="A14">
        <v>13</v>
      </c>
      <c r="B14">
        <v>27</v>
      </c>
      <c r="C14">
        <v>197</v>
      </c>
      <c r="D14">
        <f>B14*B14</f>
        <v>729</v>
      </c>
      <c r="E14">
        <f>C14*C14</f>
        <v>38809</v>
      </c>
      <c r="F14">
        <f>B14*C14</f>
        <v>5319</v>
      </c>
      <c r="G14" s="4">
        <f>$D$20+$D$19*B14</f>
        <v>193.746362339515</v>
      </c>
      <c r="H14" s="5">
        <f>(G14-$C$16)^2</f>
        <v>9112.7353268516054</v>
      </c>
      <c r="I14" s="2">
        <f>(C14-$C$16)^2</f>
        <v>9744.5102040816309</v>
      </c>
      <c r="J14" s="4">
        <f t="shared" si="0"/>
        <v>3.2536376604849977</v>
      </c>
      <c r="K14" s="6">
        <f t="shared" si="1"/>
        <v>1.6515927210583745E-2</v>
      </c>
    </row>
    <row r="15" spans="1:11" x14ac:dyDescent="0.25">
      <c r="A15">
        <v>14</v>
      </c>
      <c r="B15">
        <v>31</v>
      </c>
      <c r="C15">
        <v>220</v>
      </c>
      <c r="D15">
        <f>B15*B15</f>
        <v>961</v>
      </c>
      <c r="E15">
        <f>C15*C15</f>
        <v>48400</v>
      </c>
      <c r="F15">
        <f>B15*C15</f>
        <v>6820</v>
      </c>
      <c r="G15" s="4">
        <f>$D$20+$D$19*B15</f>
        <v>224.46932952924399</v>
      </c>
      <c r="H15" s="5">
        <f>(G15-$C$16)^2</f>
        <v>15922.304755927142</v>
      </c>
      <c r="I15" s="2">
        <f>(C15-$C$16)^2</f>
        <v>14814.367346938774</v>
      </c>
      <c r="J15" s="4">
        <f t="shared" si="0"/>
        <v>-4.4693295292439927</v>
      </c>
      <c r="K15" s="6">
        <f t="shared" si="1"/>
        <v>2.031513422383633E-2</v>
      </c>
    </row>
    <row r="16" spans="1:11" x14ac:dyDescent="0.25">
      <c r="A16" s="3" t="s">
        <v>4</v>
      </c>
      <c r="B16" s="2">
        <f>AVERAGE(B2:B15)</f>
        <v>14.571428571428571</v>
      </c>
      <c r="C16" s="2">
        <f>AVERAGE(C2:C15)</f>
        <v>98.285714285714292</v>
      </c>
      <c r="D16" s="2">
        <f>AVERAGE(D2:D15)</f>
        <v>283.85714285714283</v>
      </c>
      <c r="E16" s="2">
        <f>AVERAGE(E2:E15)</f>
        <v>13923.714285714286</v>
      </c>
      <c r="F16" s="2">
        <f>AVERAGE(F2:F15)</f>
        <v>1981.5714285714287</v>
      </c>
      <c r="G16" s="4">
        <f>AVERAGE(G2:G15)</f>
        <v>98.285714285714292</v>
      </c>
    </row>
    <row r="18" spans="1:7" x14ac:dyDescent="0.25">
      <c r="A18" s="3" t="s">
        <v>8</v>
      </c>
      <c r="B18">
        <v>14</v>
      </c>
      <c r="C18" s="3" t="s">
        <v>11</v>
      </c>
      <c r="D18" s="4">
        <f>(F16-B16*C16)/(B19*B20)</f>
        <v>0.99485376318914298</v>
      </c>
      <c r="E18" t="s">
        <v>20</v>
      </c>
      <c r="G18" t="s">
        <v>21</v>
      </c>
    </row>
    <row r="19" spans="1:7" x14ac:dyDescent="0.25">
      <c r="A19" s="3" t="s">
        <v>9</v>
      </c>
      <c r="B19" s="4">
        <f>SQRT(D16-B16*B16)</f>
        <v>8.4575772089232473</v>
      </c>
      <c r="C19" s="3" t="s">
        <v>12</v>
      </c>
      <c r="D19" s="4">
        <f>(F16-B16*C16)/(D16-B16*B16)</f>
        <v>7.6807417974322423</v>
      </c>
      <c r="E19" t="s">
        <v>19</v>
      </c>
      <c r="G19" t="s">
        <v>22</v>
      </c>
    </row>
    <row r="20" spans="1:7" x14ac:dyDescent="0.25">
      <c r="A20" s="3" t="s">
        <v>10</v>
      </c>
      <c r="B20" s="4">
        <f>SQRT(E16-C16*C16)</f>
        <v>65.296498015293466</v>
      </c>
      <c r="C20" s="3" t="s">
        <v>13</v>
      </c>
      <c r="D20" s="4">
        <f>C16-D19*B16</f>
        <v>-13.633666191155527</v>
      </c>
      <c r="E20" t="s">
        <v>18</v>
      </c>
    </row>
  </sheetData>
  <sortState ref="G2:G15">
    <sortCondition ref="G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Студент</cp:lastModifiedBy>
  <dcterms:created xsi:type="dcterms:W3CDTF">2016-11-23T09:16:40Z</dcterms:created>
  <dcterms:modified xsi:type="dcterms:W3CDTF">2016-11-23T10:22:00Z</dcterms:modified>
</cp:coreProperties>
</file>